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25" yWindow="495" windowWidth="20730" windowHeight="11760"/>
  </bookViews>
  <sheets>
    <sheet name="Медіафасади" sheetId="5" r:id="rId1"/>
  </sheets>
  <calcPr calcId="145621"/>
</workbook>
</file>

<file path=xl/calcChain.xml><?xml version="1.0" encoding="utf-8"?>
<calcChain xmlns="http://schemas.openxmlformats.org/spreadsheetml/2006/main">
  <c r="P15" i="5" l="1"/>
  <c r="Q15" i="5" s="1"/>
  <c r="R15" i="5" s="1"/>
  <c r="T15" i="5" s="1"/>
  <c r="V15" i="5" s="1"/>
  <c r="W15" i="5" s="1"/>
  <c r="P14" i="5"/>
  <c r="Q14" i="5" s="1"/>
  <c r="R14" i="5" s="1"/>
  <c r="T14" i="5" s="1"/>
  <c r="V14" i="5" s="1"/>
  <c r="W14" i="5" s="1"/>
  <c r="P13" i="5"/>
  <c r="Q13" i="5" s="1"/>
  <c r="R13" i="5" s="1"/>
  <c r="T13" i="5" s="1"/>
  <c r="V13" i="5" s="1"/>
  <c r="W13" i="5" s="1"/>
  <c r="P12" i="5"/>
  <c r="Q12" i="5" s="1"/>
  <c r="R12" i="5" s="1"/>
  <c r="T12" i="5" s="1"/>
  <c r="V12" i="5" s="1"/>
  <c r="W12" i="5" s="1"/>
  <c r="P11" i="5"/>
  <c r="Q11" i="5" s="1"/>
  <c r="R11" i="5" s="1"/>
  <c r="T11" i="5" s="1"/>
  <c r="V11" i="5" s="1"/>
  <c r="W11" i="5" s="1"/>
  <c r="P10" i="5"/>
  <c r="Q10" i="5" s="1"/>
  <c r="R10" i="5" s="1"/>
  <c r="T10" i="5" s="1"/>
  <c r="V10" i="5" s="1"/>
  <c r="W10" i="5" s="1"/>
  <c r="P9" i="5"/>
  <c r="Q9" i="5" s="1"/>
  <c r="R9" i="5" s="1"/>
  <c r="T9" i="5" s="1"/>
  <c r="V9" i="5" s="1"/>
  <c r="W9" i="5" s="1"/>
  <c r="P8" i="5"/>
  <c r="Q8" i="5" s="1"/>
  <c r="R8" i="5" s="1"/>
  <c r="S25" i="5"/>
  <c r="T8" i="5" l="1"/>
  <c r="V8" i="5" s="1"/>
  <c r="P29" i="5"/>
  <c r="Q29" i="5" s="1"/>
  <c r="R29" i="5" s="1"/>
  <c r="T29" i="5" s="1"/>
  <c r="V29" i="5" s="1"/>
  <c r="W29" i="5" s="1"/>
  <c r="P28" i="5"/>
  <c r="Q28" i="5" s="1"/>
  <c r="R28" i="5" s="1"/>
  <c r="T28" i="5" s="1"/>
  <c r="V28" i="5" s="1"/>
  <c r="W28" i="5" s="1"/>
  <c r="P27" i="5"/>
  <c r="Q27" i="5" s="1"/>
  <c r="R27" i="5" s="1"/>
  <c r="T27" i="5" s="1"/>
  <c r="V27" i="5" s="1"/>
  <c r="W27" i="5" s="1"/>
  <c r="P26" i="5"/>
  <c r="Q26" i="5" s="1"/>
  <c r="R26" i="5" s="1"/>
  <c r="T26" i="5" s="1"/>
  <c r="V26" i="5" s="1"/>
  <c r="W26" i="5" s="1"/>
  <c r="P25" i="5"/>
  <c r="Q25" i="5" s="1"/>
  <c r="R25" i="5" s="1"/>
  <c r="T25" i="5" s="1"/>
  <c r="V25" i="5" s="1"/>
  <c r="W25" i="5" s="1"/>
  <c r="P24" i="5"/>
  <c r="Q24" i="5" s="1"/>
  <c r="R24" i="5" s="1"/>
  <c r="T24" i="5" s="1"/>
  <c r="V24" i="5" s="1"/>
  <c r="P23" i="5"/>
  <c r="Q23" i="5" s="1"/>
  <c r="R23" i="5" s="1"/>
  <c r="T23" i="5" s="1"/>
  <c r="V23" i="5" s="1"/>
  <c r="W23" i="5" s="1"/>
  <c r="P22" i="5"/>
  <c r="Q22" i="5" s="1"/>
  <c r="R22" i="5" s="1"/>
  <c r="T22" i="5" s="1"/>
  <c r="W8" i="5" l="1"/>
  <c r="W24" i="5"/>
  <c r="V22" i="5"/>
  <c r="W22" i="5" s="1"/>
  <c r="W31" i="5" s="1"/>
</calcChain>
</file>

<file path=xl/sharedStrings.xml><?xml version="1.0" encoding="utf-8"?>
<sst xmlns="http://schemas.openxmlformats.org/spreadsheetml/2006/main" count="177" uniqueCount="65">
  <si>
    <t>Сюжет</t>
  </si>
  <si>
    <t>№ п/п</t>
  </si>
  <si>
    <t>Код</t>
  </si>
  <si>
    <t>Адреса</t>
  </si>
  <si>
    <t>Тип конструкції, розмір, годинник роботи</t>
  </si>
  <si>
    <t>Опис</t>
  </si>
  <si>
    <t>Фото</t>
  </si>
  <si>
    <t>Відео огляд</t>
  </si>
  <si>
    <t>Схема</t>
  </si>
  <si>
    <t>OTS, тис./доба</t>
  </si>
  <si>
    <t>Тривалість рекламного блоку, хвилин</t>
  </si>
  <si>
    <t>Хронометраж рекламного ролика сек</t>
  </si>
  <si>
    <t>Кількість виходів у рекламному блоці</t>
  </si>
  <si>
    <t>Кількість днів трансляції відеоролика</t>
  </si>
  <si>
    <t>Кількість виходів на добу</t>
  </si>
  <si>
    <t>Загальна кількість виходів у період РК</t>
  </si>
  <si>
    <t>Загальна кількість секунд за період</t>
  </si>
  <si>
    <t>Вартість за 1 секунду, грн. без ПДВ</t>
  </si>
  <si>
    <t>Загальна стандартна вартість за період, грн. без ПДВ</t>
  </si>
  <si>
    <t xml:space="preserve">Коэф, %      </t>
  </si>
  <si>
    <t>Загальна вартість за період зі знижкою, грн. без ПДВ</t>
  </si>
  <si>
    <t>РАЗОМ, грн з ПДВ</t>
  </si>
  <si>
    <t>Коммерция</t>
  </si>
  <si>
    <t>XV-1</t>
  </si>
  <si>
    <t>Площа Українських Героїв  вул. Велика Васильківська, 22</t>
  </si>
  <si>
    <t>центр міста, ст.м. Площа Українських Героїв, McDonald's, велика довжина контакту ЦА з площиною понад 30 с, роздільна здатність екрана UHD</t>
  </si>
  <si>
    <r>
      <rPr>
        <u/>
        <sz val="10"/>
        <color indexed="17"/>
        <rFont val="Century Gothic"/>
        <family val="1"/>
      </rPr>
      <t>схема</t>
    </r>
  </si>
  <si>
    <t>XV-2</t>
  </si>
  <si>
    <t>Бульвар Миколи Міхновського (бул. Дружби Народов), у бік лівого берега</t>
  </si>
  <si>
    <t>одна з найбільших транспортних артерій міста, в ранковий/вечірній час-пік кілометрові пробки, довжина контакту у вечірній час більше 10 хв., загальна площа екранів більше 150м2, NOVUS, видимість екрану 150м</t>
  </si>
  <si>
    <t>XV-3</t>
  </si>
  <si>
    <t>Бульвар Миколи Міхновського (бул. Дружби Народов), 14, у бік правого берега</t>
  </si>
  <si>
    <t>одна з найбільших транспортних артерій міста, в ранковий/вечірній час-пік кілометрові пробки, довжина контакту у вечірній час більше 10 хв., загальна площа екранів більше 150м2, NOVUS, видимість екрану 500м</t>
  </si>
  <si>
    <t>XV-4</t>
  </si>
  <si>
    <t>проспект Берестейський, 35 (фасад будівлі метро Політехнічна)</t>
  </si>
  <si>
    <t>одна із найбільших магістралей міста, ст.м. Політехнічна, ТРЦ Smart Plaza, Сільпо, KFC, OTS наближається до 200 тис.</t>
  </si>
  <si>
    <t>XV-5</t>
  </si>
  <si>
    <t>вул. Антоновича  56/15 (200м от ст.м. Олимпійска)</t>
  </si>
  <si>
    <t>центр міста, 200м від ст.м. Олімпійська, ТРЦ Олімпійський, Мегамаркет, Foxtrot, світлофор, завантажена вулиця, напрямок на пл. Либідська, видимість екрану 400м</t>
  </si>
  <si>
    <t>XV-6</t>
  </si>
  <si>
    <t xml:space="preserve">вул. Казимира Малевича, 11 </t>
  </si>
  <si>
    <t>центральний район, великий трафік у денний та вечірній час, унікальний екран з можливістю 3D відео, рялом Мегамаркет, нові БЦ, виїзд з/на Протасів Яр</t>
  </si>
  <si>
    <t>XV-7</t>
  </si>
  <si>
    <t>просп. Лобановського, 123, у бік Деміївської пл.</t>
  </si>
  <si>
    <t>один із найбільш завантажених проспектів, виїзд на Деміївську пл. (Московська пл.), унікальне співвідношення розміру та висоти розміщення конструкції, світлофор, довжина контакту з екраном 15-35 сек.</t>
  </si>
  <si>
    <t>XV-8</t>
  </si>
  <si>
    <t>просп. В. Лобановського, 51</t>
  </si>
  <si>
    <t>один із найбільш завантажених проспектів, єдина артерія, що з'єднує два великі густонаселені райони Києва - Солом'янський і Голосіївський</t>
  </si>
  <si>
    <t>Бульвар Миколи Міхновського, 14, у бік правого берега</t>
  </si>
  <si>
    <t>Бульвар Миколи Міхновського,14 у бік лівого берега</t>
  </si>
  <si>
    <t xml:space="preserve">1.Стандартна вартість розміщення 1 медіа екрану </t>
  </si>
  <si>
    <t>2.СПЕЦ  УМОВИ для 4х екранів і більше</t>
  </si>
  <si>
    <t>Денне фото</t>
  </si>
  <si>
    <t>Відео</t>
  </si>
  <si>
    <t>Денне
 фото</t>
  </si>
  <si>
    <t>Денне
фото</t>
  </si>
  <si>
    <t>Вечірнє фото</t>
  </si>
  <si>
    <t>Outdoor Digital Screen - 5.8х14.4/ 84м2 (720*1800 пікс), години работи  08:00-21:00, 13 год..</t>
  </si>
  <si>
    <t>Outdoor Digital Screen - 4.5х12/ 54м2 (936*2496 пікс), години работи 08:00-21:00, 13 год..</t>
  </si>
  <si>
    <t>Outdoor Digital Screen - 4.8х14.4/    69м2 (600*1800 пикс), години роботи  08:00-21:00, 13 год..</t>
  </si>
  <si>
    <t>Outdoor Digital Screen - 5.8х8.7/    51м2 (720*1080 пікс), години роботи 08:00-21:00, 13 год..</t>
  </si>
  <si>
    <t>Outdoor Digital Screen -5.8х10.6/ 60м2 (720*1320 пікс), години роботи 08:00-21:00, 13 год..</t>
  </si>
  <si>
    <t>Outdoor Digital Screen -  13.4х3.8/51м2 (1800*480 пікс), години роботи  08:00-21:00, 13 год..</t>
  </si>
  <si>
    <t>Outdoor Digital Screen - 5.8х11.5/ 66.3м2 (720*1440),години роботи  08:00-21:00, 13 год..</t>
  </si>
  <si>
    <t>Outdoor Digital Screen -11.5х5.8/ 66.3м2 (1440*720), години роботи 08:00-21:00, 13 год..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</si>
</sst>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18" x14ac:knownFonts="1">
    <font>
      <sz val="10"/>
      <color indexed="8"/>
      <name val="Arial"/>
    </font>
    <font>
      <sz val="10"/>
      <color indexed="8"/>
      <name val="Century Gothic"/>
      <family val="1"/>
    </font>
    <font>
      <b/>
      <sz val="10"/>
      <color indexed="9"/>
      <name val="Century Gothic"/>
      <family val="1"/>
    </font>
    <font>
      <sz val="10"/>
      <color indexed="8"/>
      <name val="Cambria"/>
      <family val="1"/>
    </font>
    <font>
      <sz val="10"/>
      <color indexed="9"/>
      <name val="Cambria"/>
      <family val="1"/>
    </font>
    <font>
      <b/>
      <sz val="10"/>
      <color indexed="8"/>
      <name val="Century Gothic"/>
      <family val="1"/>
    </font>
    <font>
      <u/>
      <sz val="10"/>
      <color indexed="17"/>
      <name val="Century Gothic"/>
      <family val="1"/>
    </font>
    <font>
      <b/>
      <sz val="10"/>
      <color indexed="20"/>
      <name val="Century Gothic"/>
      <family val="1"/>
    </font>
    <font>
      <sz val="12"/>
      <color indexed="8"/>
      <name val="Century Gothic"/>
      <family val="1"/>
    </font>
    <font>
      <b/>
      <sz val="16"/>
      <color indexed="8"/>
      <name val="Times New Roman"/>
      <family val="1"/>
    </font>
    <font>
      <sz val="10"/>
      <color theme="1"/>
      <name val="Cambria"/>
      <family val="1"/>
      <charset val="204"/>
    </font>
    <font>
      <b/>
      <sz val="10"/>
      <color theme="1"/>
      <name val="Cambria"/>
      <family val="1"/>
    </font>
    <font>
      <b/>
      <sz val="10"/>
      <color theme="1"/>
      <name val="Cambria"/>
      <family val="1"/>
      <charset val="204"/>
    </font>
    <font>
      <b/>
      <sz val="10"/>
      <color rgb="FF002060"/>
      <name val="Cambria"/>
      <family val="1"/>
      <charset val="204"/>
    </font>
    <font>
      <b/>
      <sz val="10"/>
      <name val="Cambria"/>
      <family val="1"/>
      <charset val="204"/>
    </font>
    <font>
      <sz val="10"/>
      <name val="Cambria"/>
      <family val="1"/>
      <charset val="204"/>
    </font>
    <font>
      <sz val="14"/>
      <color indexed="8"/>
      <name val="Century Gothic"/>
      <family val="1"/>
    </font>
    <font>
      <sz val="14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/>
  </cellStyleXfs>
  <cellXfs count="61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5" xfId="0" applyFill="1" applyBorder="1"/>
    <xf numFmtId="0" fontId="0" fillId="2" borderId="7" xfId="0" applyFill="1" applyBorder="1"/>
    <xf numFmtId="0" fontId="1" fillId="2" borderId="5" xfId="0" applyFont="1" applyFill="1" applyBorder="1"/>
    <xf numFmtId="0" fontId="1" fillId="2" borderId="7" xfId="0" applyFont="1" applyFill="1" applyBorder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4" xfId="0" applyFill="1" applyBorder="1"/>
    <xf numFmtId="0" fontId="1" fillId="2" borderId="4" xfId="0" applyFont="1" applyFill="1" applyBorder="1"/>
    <xf numFmtId="0" fontId="8" fillId="2" borderId="5" xfId="0" applyFont="1" applyFill="1" applyBorder="1"/>
    <xf numFmtId="0" fontId="9" fillId="2" borderId="5" xfId="0" applyFont="1" applyFill="1" applyBorder="1"/>
    <xf numFmtId="4" fontId="1" fillId="2" borderId="5" xfId="0" applyNumberFormat="1" applyFont="1" applyFill="1" applyBorder="1"/>
    <xf numFmtId="3" fontId="10" fillId="0" borderId="15" xfId="0" applyNumberFormat="1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65" fontId="13" fillId="0" borderId="15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Fill="1" applyBorder="1" applyAlignment="1">
      <alignment horizontal="center" vertical="center"/>
    </xf>
    <xf numFmtId="9" fontId="10" fillId="0" borderId="15" xfId="0" applyNumberFormat="1" applyFont="1" applyFill="1" applyBorder="1" applyAlignment="1">
      <alignment horizontal="center" vertical="center" wrapText="1"/>
    </xf>
    <xf numFmtId="4" fontId="15" fillId="9" borderId="15" xfId="0" applyNumberFormat="1" applyFont="1" applyFill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8" fillId="2" borderId="5" xfId="0" applyNumberFormat="1" applyFont="1" applyFill="1" applyBorder="1"/>
    <xf numFmtId="4" fontId="16" fillId="2" borderId="4" xfId="0" applyNumberFormat="1" applyFont="1" applyFill="1" applyBorder="1"/>
    <xf numFmtId="0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/>
    <xf numFmtId="3" fontId="17" fillId="0" borderId="16" xfId="0" applyNumberFormat="1" applyFont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3" fontId="17" fillId="10" borderId="15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/>
    <xf numFmtId="3" fontId="2" fillId="3" borderId="3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readingOrder="2"/>
    </xf>
    <xf numFmtId="0" fontId="1" fillId="3" borderId="11" xfId="0" applyFont="1" applyFill="1" applyBorder="1" applyAlignment="1">
      <alignment horizontal="left" readingOrder="2"/>
    </xf>
    <xf numFmtId="0" fontId="1" fillId="3" borderId="12" xfId="0" applyFont="1" applyFill="1" applyBorder="1" applyAlignment="1">
      <alignment horizontal="left" readingOrder="2"/>
    </xf>
    <xf numFmtId="0" fontId="1" fillId="3" borderId="13" xfId="0" applyFont="1" applyFill="1" applyBorder="1" applyAlignment="1">
      <alignment horizontal="left" readingOrder="2"/>
    </xf>
    <xf numFmtId="49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/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B0007"/>
      <rgbColor rgb="FFAAAAAA"/>
      <rgbColor rgb="FFFF0000"/>
      <rgbColor rgb="FFFF2600"/>
      <rgbColor rgb="FFFB0207"/>
      <rgbColor rgb="FFB00004"/>
      <rgbColor rgb="FF0070C0"/>
      <rgbColor rgb="FF1155CC"/>
      <rgbColor rgb="FFFDE49A"/>
      <rgbColor rgb="FFFFE1CC"/>
      <rgbColor rgb="FF00206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uEGfDm8omewBqlh9Lvc27_DY-pukxjc1/view?usp=sharing" TargetMode="External"/><Relationship Id="rId21" Type="http://schemas.openxmlformats.org/officeDocument/2006/relationships/hyperlink" Target="https://drive.google.com/file/d/1lzjk9XdH8tApk5dTNQqEQPPfwH74FEtV/view?usp=sharing" TargetMode="External"/><Relationship Id="rId34" Type="http://schemas.openxmlformats.org/officeDocument/2006/relationships/hyperlink" Target="https://drive.google.com/file/d/1oDRdKM8QdCGuUmRa7RYhMnSsMk1fI1Ez/view?usp=sharing" TargetMode="External"/><Relationship Id="rId42" Type="http://schemas.openxmlformats.org/officeDocument/2006/relationships/hyperlink" Target="https://drive.google.com/file/d/1hWxjB3ziPq-Q-bTyipc2--m3aEBGIuQM/view" TargetMode="External"/><Relationship Id="rId47" Type="http://schemas.openxmlformats.org/officeDocument/2006/relationships/hyperlink" Target="https://drive.google.com/file/d/18l2caYzcPAySSk4uxJ32KezeJR0niasA/view?usp=sharing" TargetMode="External"/><Relationship Id="rId50" Type="http://schemas.openxmlformats.org/officeDocument/2006/relationships/hyperlink" Target="https://drive.google.com/file/d/1HjyfX9zJpRahLEbfGDOVdmSn0udzkQHu/view?usp=sharing" TargetMode="External"/><Relationship Id="rId55" Type="http://schemas.openxmlformats.org/officeDocument/2006/relationships/hyperlink" Target="https://drive.google.com/file/d/151S0h9u3YR1_iHenBYRSTAmc6_ajOmS6/view?usp=sharing" TargetMode="External"/><Relationship Id="rId63" Type="http://schemas.openxmlformats.org/officeDocument/2006/relationships/hyperlink" Target="https://drive.google.com/file/d/1lBoHNir0cyyYq2i2S3n5VjGaPBC_V3ec/view?usp=sharing" TargetMode="External"/><Relationship Id="rId7" Type="http://schemas.openxmlformats.org/officeDocument/2006/relationships/hyperlink" Target="https://drive.google.com/file/d/1_hoSDXXALf35e9JRHvPIEIDNouf2NxJJ/view?usp=sharing" TargetMode="External"/><Relationship Id="rId2" Type="http://schemas.openxmlformats.org/officeDocument/2006/relationships/hyperlink" Target="https://drive.google.com/file/d/1oDRdKM8QdCGuUmRa7RYhMnSsMk1fI1Ez/view?usp=sharing" TargetMode="External"/><Relationship Id="rId16" Type="http://schemas.openxmlformats.org/officeDocument/2006/relationships/hyperlink" Target="https://drive.google.com/file/d/1xCZPlpaEWnHs7iLWj1a5IO2IHSz4J9WV/view?usp=sharing" TargetMode="External"/><Relationship Id="rId29" Type="http://schemas.openxmlformats.org/officeDocument/2006/relationships/hyperlink" Target="https://drive.google.com/file/d/1d-EFjfSX8XedHjCH7Kdr6ELfdinlu9Ca/view?usp=sharing" TargetMode="External"/><Relationship Id="rId11" Type="http://schemas.openxmlformats.org/officeDocument/2006/relationships/hyperlink" Target="https://drive.google.com/file/d/1_hoSDXXALf35e9JRHvPIEIDNouf2NxJJ/view?usp=sharing" TargetMode="External"/><Relationship Id="rId24" Type="http://schemas.openxmlformats.org/officeDocument/2006/relationships/hyperlink" Target="https://drive.google.com/file/d/1tI3oKx1PDZbvaysfQlenV_yeDpHW0wOp/view?usp=sharing" TargetMode="External"/><Relationship Id="rId32" Type="http://schemas.openxmlformats.org/officeDocument/2006/relationships/hyperlink" Target="https://drive.google.com/file/d/1gLIsHQK4MoTYjoHP-kCVNk0Au01_fNBO/view?usp=sharing" TargetMode="External"/><Relationship Id="rId37" Type="http://schemas.openxmlformats.org/officeDocument/2006/relationships/hyperlink" Target="https://drive.google.com/file/d/17kr6fKZbnviofCVbOhuA-YBIBJs5BKBu/view?usp=sharing" TargetMode="External"/><Relationship Id="rId40" Type="http://schemas.openxmlformats.org/officeDocument/2006/relationships/hyperlink" Target="https://drive.google.com/file/d/1oBDbKnV6rug-P3pu2nSi96KxIeCNUX4p/view?usp=sharing" TargetMode="External"/><Relationship Id="rId45" Type="http://schemas.openxmlformats.org/officeDocument/2006/relationships/hyperlink" Target="https://drive.google.com/file/d/1eeSCIP4aKe3KULVPJOoRZEYVzrvZyDHL/view?usp=sharing" TargetMode="External"/><Relationship Id="rId53" Type="http://schemas.openxmlformats.org/officeDocument/2006/relationships/hyperlink" Target="https://drive.google.com/file/d/1lzjk9XdH8tApk5dTNQqEQPPfwH74FEtV/view?usp=sharing" TargetMode="External"/><Relationship Id="rId58" Type="http://schemas.openxmlformats.org/officeDocument/2006/relationships/hyperlink" Target="https://drive.google.com/file/d/1uEGfDm8omewBqlh9Lvc27_DY-pukxjc1/view?usp=sharing" TargetMode="External"/><Relationship Id="rId5" Type="http://schemas.openxmlformats.org/officeDocument/2006/relationships/hyperlink" Target="https://drive.google.com/file/d/17kr6fKZbnviofCVbOhuA-YBIBJs5BKBu/view?usp=sharing" TargetMode="External"/><Relationship Id="rId61" Type="http://schemas.openxmlformats.org/officeDocument/2006/relationships/hyperlink" Target="https://drive.google.com/file/d/1d-EFjfSX8XedHjCH7Kdr6ELfdinlu9Ca/view?usp=sharing" TargetMode="External"/><Relationship Id="rId19" Type="http://schemas.openxmlformats.org/officeDocument/2006/relationships/hyperlink" Target="https://drive.google.com/file/d/1BZV1jf1G5Lmmjj92kx7smJ2VI3KjyVSU/view?usp=sharing" TargetMode="External"/><Relationship Id="rId14" Type="http://schemas.openxmlformats.org/officeDocument/2006/relationships/hyperlink" Target="https://drive.google.com/file/d/1kdJmZTY_SEFJqsVFpcaegmpTr_LjzVTG/view?usp=sharing" TargetMode="External"/><Relationship Id="rId22" Type="http://schemas.openxmlformats.org/officeDocument/2006/relationships/hyperlink" Target="https://drive.google.com/file/d/1-VFK3HVEnZvUUZ0HPf69-b-pSOERYGcf/view?usp=sharing" TargetMode="External"/><Relationship Id="rId27" Type="http://schemas.openxmlformats.org/officeDocument/2006/relationships/hyperlink" Target="https://drive.google.com/file/d/1B2_Jxjj3bso-Rme24q4IAt84swmvRND6/view?usp=sharing" TargetMode="External"/><Relationship Id="rId30" Type="http://schemas.openxmlformats.org/officeDocument/2006/relationships/hyperlink" Target="https://drive.google.com/file/d/1QihqY5cSVtNpSYLHJRfbTzj4Vy9KOU5V/view?usp=sharing" TargetMode="External"/><Relationship Id="rId35" Type="http://schemas.openxmlformats.org/officeDocument/2006/relationships/hyperlink" Target="https://www.youtube.com/watch?v=Re3jjB5Mf-g" TargetMode="External"/><Relationship Id="rId43" Type="http://schemas.openxmlformats.org/officeDocument/2006/relationships/hyperlink" Target="https://drive.google.com/file/d/1_hoSDXXALf35e9JRHvPIEIDNouf2NxJJ/view?usp=sharing" TargetMode="External"/><Relationship Id="rId48" Type="http://schemas.openxmlformats.org/officeDocument/2006/relationships/hyperlink" Target="https://drive.google.com/file/d/1xCZPlpaEWnHs7iLWj1a5IO2IHSz4J9WV/view?usp=sharing" TargetMode="External"/><Relationship Id="rId56" Type="http://schemas.openxmlformats.org/officeDocument/2006/relationships/hyperlink" Target="https://drive.google.com/file/d/1tI3oKx1PDZbvaysfQlenV_yeDpHW0wOp/view?usp=sharing" TargetMode="External"/><Relationship Id="rId64" Type="http://schemas.openxmlformats.org/officeDocument/2006/relationships/hyperlink" Target="https://drive.google.com/file/d/1gLIsHQK4MoTYjoHP-kCVNk0Au01_fNBO/view?usp=sharing" TargetMode="External"/><Relationship Id="rId8" Type="http://schemas.openxmlformats.org/officeDocument/2006/relationships/hyperlink" Target="https://drive.google.com/file/d/1oBDbKnV6rug-P3pu2nSi96KxIeCNUX4p/view?usp=sharing" TargetMode="External"/><Relationship Id="rId51" Type="http://schemas.openxmlformats.org/officeDocument/2006/relationships/hyperlink" Target="https://drive.google.com/file/d/1BZV1jf1G5Lmmjj92kx7smJ2VI3KjyVSU/view?usp=sharing" TargetMode="External"/><Relationship Id="rId3" Type="http://schemas.openxmlformats.org/officeDocument/2006/relationships/hyperlink" Target="https://www.youtube.com/watch?v=Re3jjB5Mf-g" TargetMode="External"/><Relationship Id="rId12" Type="http://schemas.openxmlformats.org/officeDocument/2006/relationships/hyperlink" Target="https://drive.google.com/file/d/10trkU30Rmha9fYvci69aIOzrc5e9cnhr/view?usp=sharing" TargetMode="External"/><Relationship Id="rId17" Type="http://schemas.openxmlformats.org/officeDocument/2006/relationships/hyperlink" Target="https://drive.google.com/file/d/1TlKR-6NP7yz7S4sFAv7gjpAqd1LDRkv4/view?usp=sharing" TargetMode="External"/><Relationship Id="rId25" Type="http://schemas.openxmlformats.org/officeDocument/2006/relationships/hyperlink" Target="https://drive.google.com/file/d/12C1w5yrgUMfsKwBjqR6uX4yJ5VvrWN9m/view?usp=sharing" TargetMode="External"/><Relationship Id="rId33" Type="http://schemas.openxmlformats.org/officeDocument/2006/relationships/hyperlink" Target="https://drive.google.com/file/d/1Y2Klo2fuTEg64JB3gCXH4M-DIfj9wqJx/view?usp=sharing" TargetMode="External"/><Relationship Id="rId38" Type="http://schemas.openxmlformats.org/officeDocument/2006/relationships/hyperlink" Target="https://drive.google.com/file/d/1hWxjB3ziPq-Q-bTyipc2--m3aEBGIuQM/view?usp=sharing" TargetMode="External"/><Relationship Id="rId46" Type="http://schemas.openxmlformats.org/officeDocument/2006/relationships/hyperlink" Target="https://drive.google.com/file/d/1kdJmZTY_SEFJqsVFpcaegmpTr_LjzVTG/view?usp=sharing" TargetMode="External"/><Relationship Id="rId59" Type="http://schemas.openxmlformats.org/officeDocument/2006/relationships/hyperlink" Target="https://drive.google.com/file/d/1B2_Jxjj3bso-Rme24q4IAt84swmvRND6/view?usp=sharing" TargetMode="External"/><Relationship Id="rId20" Type="http://schemas.openxmlformats.org/officeDocument/2006/relationships/hyperlink" Target="https://drive.google.com/file/d/15NAnr_MJe8QVFSoB-dE2wPvFeV0E4BYQ/view?usp=sharing" TargetMode="External"/><Relationship Id="rId41" Type="http://schemas.openxmlformats.org/officeDocument/2006/relationships/hyperlink" Target="https://drive.google.com/file/d/1DaI-FqUZTiFGFvA1N_n6X1k1b8F9aZZp/view?usp=sharing" TargetMode="External"/><Relationship Id="rId54" Type="http://schemas.openxmlformats.org/officeDocument/2006/relationships/hyperlink" Target="https://drive.google.com/file/d/1-VFK3HVEnZvUUZ0HPf69-b-pSOERYGcf/view?usp=sharing" TargetMode="External"/><Relationship Id="rId62" Type="http://schemas.openxmlformats.org/officeDocument/2006/relationships/hyperlink" Target="https://drive.google.com/file/d/1QihqY5cSVtNpSYLHJRfbTzj4Vy9KOU5V/view?usp=sharing" TargetMode="External"/><Relationship Id="rId1" Type="http://schemas.openxmlformats.org/officeDocument/2006/relationships/hyperlink" Target="https://drive.google.com/file/d/1Y2Klo2fuTEg64JB3gCXH4M-DIfj9wqJx/view?usp=sharing" TargetMode="External"/><Relationship Id="rId6" Type="http://schemas.openxmlformats.org/officeDocument/2006/relationships/hyperlink" Target="https://drive.google.com/file/d/1hWxjB3ziPq-Q-bTyipc2--m3aEBGIuQM/view?usp=sharing" TargetMode="External"/><Relationship Id="rId15" Type="http://schemas.openxmlformats.org/officeDocument/2006/relationships/hyperlink" Target="https://drive.google.com/file/d/18l2caYzcPAySSk4uxJ32KezeJR0niasA/view?usp=sharing" TargetMode="External"/><Relationship Id="rId23" Type="http://schemas.openxmlformats.org/officeDocument/2006/relationships/hyperlink" Target="https://drive.google.com/file/d/151S0h9u3YR1_iHenBYRSTAmc6_ajOmS6/view?usp=sharing" TargetMode="External"/><Relationship Id="rId28" Type="http://schemas.openxmlformats.org/officeDocument/2006/relationships/hyperlink" Target="https://drive.google.com/file/d/15gTGcjNKQ_QVktxOyJ1ueY-NuWMrnzxO/view?usp=sharing" TargetMode="External"/><Relationship Id="rId36" Type="http://schemas.openxmlformats.org/officeDocument/2006/relationships/hyperlink" Target="https://drive.google.com/file/d/1-hQYZdXrBNHfsgEkVe446aiZl1s5-xt3/view?usp=sharing" TargetMode="External"/><Relationship Id="rId49" Type="http://schemas.openxmlformats.org/officeDocument/2006/relationships/hyperlink" Target="https://drive.google.com/file/d/1TlKR-6NP7yz7S4sFAv7gjpAqd1LDRkv4/view?usp=sharing" TargetMode="External"/><Relationship Id="rId57" Type="http://schemas.openxmlformats.org/officeDocument/2006/relationships/hyperlink" Target="https://drive.google.com/file/d/12C1w5yrgUMfsKwBjqR6uX4yJ5VvrWN9m/view?usp=sharing" TargetMode="External"/><Relationship Id="rId10" Type="http://schemas.openxmlformats.org/officeDocument/2006/relationships/hyperlink" Target="https://drive.google.com/file/d/1hWxjB3ziPq-Q-bTyipc2--m3aEBGIuQM/view" TargetMode="External"/><Relationship Id="rId31" Type="http://schemas.openxmlformats.org/officeDocument/2006/relationships/hyperlink" Target="https://drive.google.com/file/d/1lBoHNir0cyyYq2i2S3n5VjGaPBC_V3ec/view?usp=sharing" TargetMode="External"/><Relationship Id="rId44" Type="http://schemas.openxmlformats.org/officeDocument/2006/relationships/hyperlink" Target="https://drive.google.com/file/d/10trkU30Rmha9fYvci69aIOzrc5e9cnhr/view?usp=sharing" TargetMode="External"/><Relationship Id="rId52" Type="http://schemas.openxmlformats.org/officeDocument/2006/relationships/hyperlink" Target="https://drive.google.com/file/d/15NAnr_MJe8QVFSoB-dE2wPvFeV0E4BYQ/view?usp=sharing" TargetMode="External"/><Relationship Id="rId60" Type="http://schemas.openxmlformats.org/officeDocument/2006/relationships/hyperlink" Target="https://drive.google.com/file/d/15gTGcjNKQ_QVktxOyJ1ueY-NuWMrnzxO/view?usp=sharing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-hQYZdXrBNHfsgEkVe446aiZl1s5-xt3/view?usp=sharing" TargetMode="External"/><Relationship Id="rId9" Type="http://schemas.openxmlformats.org/officeDocument/2006/relationships/hyperlink" Target="https://drive.google.com/file/d/1DaI-FqUZTiFGFvA1N_n6X1k1b8F9aZZp/view?usp=sharing" TargetMode="External"/><Relationship Id="rId13" Type="http://schemas.openxmlformats.org/officeDocument/2006/relationships/hyperlink" Target="https://drive.google.com/file/d/1eeSCIP4aKe3KULVPJOoRZEYVzrvZyDHL/view?usp=sharing" TargetMode="External"/><Relationship Id="rId18" Type="http://schemas.openxmlformats.org/officeDocument/2006/relationships/hyperlink" Target="https://drive.google.com/file/d/1HjyfX9zJpRahLEbfGDOVdmSn0udzkQHu/view?usp=sharing" TargetMode="External"/><Relationship Id="rId39" Type="http://schemas.openxmlformats.org/officeDocument/2006/relationships/hyperlink" Target="https://drive.google.com/file/d/1_hoSDXXALf35e9JRHvPIEIDNouf2NxJ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B36"/>
  <sheetViews>
    <sheetView showGridLines="0" tabSelected="1" topLeftCell="B1" zoomScale="65" zoomScaleNormal="78" workbookViewId="0">
      <selection activeCell="B8" sqref="B8"/>
    </sheetView>
  </sheetViews>
  <sheetFormatPr defaultColWidth="9.140625" defaultRowHeight="13.35" customHeight="1" x14ac:dyDescent="0.2"/>
  <cols>
    <col min="1" max="1" width="9.140625" style="1" hidden="1" customWidth="1"/>
    <col min="2" max="2" width="7.85546875" style="1" customWidth="1"/>
    <col min="3" max="3" width="7.42578125" style="1" customWidth="1"/>
    <col min="4" max="4" width="31.7109375" style="1" customWidth="1"/>
    <col min="5" max="5" width="31.42578125" style="1" customWidth="1"/>
    <col min="6" max="6" width="45.28515625" style="1" customWidth="1"/>
    <col min="7" max="8" width="9.42578125" style="1" customWidth="1"/>
    <col min="9" max="9" width="8.7109375" style="1" customWidth="1"/>
    <col min="10" max="10" width="8.28515625" style="1" customWidth="1"/>
    <col min="11" max="11" width="13" style="1" customWidth="1"/>
    <col min="12" max="12" width="12" style="1" customWidth="1"/>
    <col min="13" max="13" width="8.42578125" style="1" customWidth="1"/>
    <col min="14" max="15" width="9.28515625" style="1" customWidth="1"/>
    <col min="16" max="16" width="7" style="1" customWidth="1"/>
    <col min="17" max="17" width="9.28515625" style="1" customWidth="1"/>
    <col min="18" max="18" width="8.140625" style="1" customWidth="1"/>
    <col min="19" max="19" width="11.140625" style="1" customWidth="1"/>
    <col min="20" max="20" width="12.28515625" style="1" customWidth="1"/>
    <col min="21" max="21" width="11.28515625" style="1" customWidth="1"/>
    <col min="22" max="22" width="17.7109375" style="1" customWidth="1"/>
    <col min="23" max="23" width="15.28515625" style="1" customWidth="1"/>
    <col min="24" max="29" width="9.140625" style="1" customWidth="1"/>
    <col min="30" max="16384" width="9.140625" style="1"/>
  </cols>
  <sheetData>
    <row r="5" spans="1:28" ht="20.45" customHeight="1" x14ac:dyDescent="0.3">
      <c r="A5" s="5"/>
      <c r="B5" s="43" t="s">
        <v>50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X5" s="6"/>
      <c r="Y5" s="6"/>
      <c r="Z5" s="6"/>
      <c r="AA5" s="6"/>
      <c r="AB5" s="7"/>
    </row>
    <row r="6" spans="1:28" ht="66" customHeight="1" x14ac:dyDescent="0.25">
      <c r="A6" s="56" t="s">
        <v>0</v>
      </c>
      <c r="B6" s="54" t="s">
        <v>1</v>
      </c>
      <c r="C6" s="54" t="s">
        <v>2</v>
      </c>
      <c r="D6" s="47" t="s">
        <v>3</v>
      </c>
      <c r="E6" s="47" t="s">
        <v>4</v>
      </c>
      <c r="F6" s="47" t="s">
        <v>5</v>
      </c>
      <c r="G6" s="50" t="s">
        <v>6</v>
      </c>
      <c r="H6" s="51"/>
      <c r="I6" s="47" t="s">
        <v>7</v>
      </c>
      <c r="J6" s="47" t="s">
        <v>8</v>
      </c>
      <c r="K6" s="47" t="s">
        <v>9</v>
      </c>
      <c r="L6" s="47" t="s">
        <v>10</v>
      </c>
      <c r="M6" s="47" t="s">
        <v>11</v>
      </c>
      <c r="N6" s="47" t="s">
        <v>12</v>
      </c>
      <c r="O6" s="47" t="s">
        <v>13</v>
      </c>
      <c r="P6" s="47" t="s">
        <v>14</v>
      </c>
      <c r="Q6" s="47" t="s">
        <v>15</v>
      </c>
      <c r="R6" s="47" t="s">
        <v>16</v>
      </c>
      <c r="S6" s="47" t="s">
        <v>17</v>
      </c>
      <c r="T6" s="47" t="s">
        <v>18</v>
      </c>
      <c r="U6" s="47" t="s">
        <v>19</v>
      </c>
      <c r="V6" s="58" t="s">
        <v>20</v>
      </c>
      <c r="W6" s="59" t="s">
        <v>21</v>
      </c>
      <c r="X6" s="8"/>
      <c r="Y6" s="8"/>
      <c r="Z6" s="8"/>
      <c r="AA6" s="8"/>
      <c r="AB6" s="9"/>
    </row>
    <row r="7" spans="1:28" ht="38.1" customHeight="1" x14ac:dyDescent="0.25">
      <c r="A7" s="57"/>
      <c r="B7" s="55"/>
      <c r="C7" s="55"/>
      <c r="D7" s="48"/>
      <c r="E7" s="49"/>
      <c r="F7" s="49"/>
      <c r="G7" s="52"/>
      <c r="H7" s="53"/>
      <c r="I7" s="49"/>
      <c r="J7" s="48"/>
      <c r="K7" s="48"/>
      <c r="L7" s="48"/>
      <c r="M7" s="49"/>
      <c r="N7" s="48"/>
      <c r="O7" s="48"/>
      <c r="P7" s="48"/>
      <c r="Q7" s="48"/>
      <c r="R7" s="48"/>
      <c r="S7" s="48"/>
      <c r="T7" s="48"/>
      <c r="U7" s="48"/>
      <c r="V7" s="48"/>
      <c r="W7" s="60"/>
      <c r="X7" s="8"/>
      <c r="Y7" s="8"/>
      <c r="Z7" s="8"/>
      <c r="AA7" s="8"/>
      <c r="AB7" s="9"/>
    </row>
    <row r="8" spans="1:28" ht="66.599999999999994" customHeight="1" x14ac:dyDescent="0.25">
      <c r="A8" s="10" t="s">
        <v>22</v>
      </c>
      <c r="B8" s="11">
        <v>1</v>
      </c>
      <c r="C8" s="10" t="s">
        <v>23</v>
      </c>
      <c r="D8" s="12" t="s">
        <v>24</v>
      </c>
      <c r="E8" s="2" t="s">
        <v>58</v>
      </c>
      <c r="F8" s="2" t="s">
        <v>25</v>
      </c>
      <c r="G8" s="13" t="s">
        <v>52</v>
      </c>
      <c r="H8" s="13" t="s">
        <v>56</v>
      </c>
      <c r="I8" s="14" t="s">
        <v>53</v>
      </c>
      <c r="J8" s="13" t="s">
        <v>26</v>
      </c>
      <c r="K8" s="28">
        <v>113</v>
      </c>
      <c r="L8" s="29">
        <v>3</v>
      </c>
      <c r="M8" s="30">
        <v>10</v>
      </c>
      <c r="N8" s="31">
        <v>1</v>
      </c>
      <c r="O8" s="30">
        <v>30</v>
      </c>
      <c r="P8" s="32">
        <f>13*60/L8*N8</f>
        <v>260</v>
      </c>
      <c r="Q8" s="32">
        <f t="shared" ref="Q8:Q15" si="0">P8*O8</f>
        <v>7800</v>
      </c>
      <c r="R8" s="32">
        <f>Q8*M8</f>
        <v>78000</v>
      </c>
      <c r="S8" s="33">
        <v>1.2</v>
      </c>
      <c r="T8" s="34">
        <f>R8*S8</f>
        <v>93600</v>
      </c>
      <c r="U8" s="35">
        <v>0.5</v>
      </c>
      <c r="V8" s="36">
        <f>T8-T8*U8</f>
        <v>46800</v>
      </c>
      <c r="W8" s="21">
        <f t="shared" ref="W8:W15" si="1">V8*1.2</f>
        <v>56160</v>
      </c>
      <c r="X8" s="8"/>
      <c r="Y8" s="8"/>
      <c r="Z8" s="8"/>
      <c r="AA8" s="8"/>
      <c r="AB8" s="9"/>
    </row>
    <row r="9" spans="1:28" ht="97.7" customHeight="1" x14ac:dyDescent="0.25">
      <c r="A9" s="10" t="s">
        <v>22</v>
      </c>
      <c r="B9" s="11">
        <v>2</v>
      </c>
      <c r="C9" s="10" t="s">
        <v>27</v>
      </c>
      <c r="D9" s="12" t="s">
        <v>28</v>
      </c>
      <c r="E9" s="2" t="s">
        <v>57</v>
      </c>
      <c r="F9" s="2" t="s">
        <v>29</v>
      </c>
      <c r="G9" s="13" t="s">
        <v>52</v>
      </c>
      <c r="H9" s="13" t="s">
        <v>56</v>
      </c>
      <c r="I9" s="14" t="s">
        <v>53</v>
      </c>
      <c r="J9" s="14" t="s">
        <v>26</v>
      </c>
      <c r="K9" s="28">
        <v>145</v>
      </c>
      <c r="L9" s="29">
        <v>3</v>
      </c>
      <c r="M9" s="30">
        <v>10</v>
      </c>
      <c r="N9" s="31">
        <v>1</v>
      </c>
      <c r="O9" s="30">
        <v>30</v>
      </c>
      <c r="P9" s="32">
        <f t="shared" ref="P9:P15" si="2">13*60/L9*N9</f>
        <v>260</v>
      </c>
      <c r="Q9" s="32">
        <f t="shared" si="0"/>
        <v>7800</v>
      </c>
      <c r="R9" s="32">
        <f t="shared" ref="R9:R15" si="3">Q9*M9</f>
        <v>78000</v>
      </c>
      <c r="S9" s="33">
        <v>1.05</v>
      </c>
      <c r="T9" s="34">
        <f>R9*S9</f>
        <v>81900</v>
      </c>
      <c r="U9" s="35">
        <v>0.55000000000000004</v>
      </c>
      <c r="V9" s="36">
        <f t="shared" ref="V9:V13" si="4">T9-T9*U9</f>
        <v>36855</v>
      </c>
      <c r="W9" s="21">
        <f t="shared" si="1"/>
        <v>44226</v>
      </c>
      <c r="X9" s="8"/>
      <c r="Y9" s="8"/>
      <c r="Z9" s="8"/>
      <c r="AA9" s="8"/>
      <c r="AB9" s="9"/>
    </row>
    <row r="10" spans="1:28" ht="95.45" customHeight="1" x14ac:dyDescent="0.25">
      <c r="A10" s="10" t="s">
        <v>22</v>
      </c>
      <c r="B10" s="11">
        <v>3</v>
      </c>
      <c r="C10" s="10" t="s">
        <v>30</v>
      </c>
      <c r="D10" s="12" t="s">
        <v>31</v>
      </c>
      <c r="E10" s="2" t="s">
        <v>59</v>
      </c>
      <c r="F10" s="2" t="s">
        <v>32</v>
      </c>
      <c r="G10" s="13" t="s">
        <v>52</v>
      </c>
      <c r="H10" s="13" t="s">
        <v>56</v>
      </c>
      <c r="I10" s="14" t="s">
        <v>53</v>
      </c>
      <c r="J10" s="14" t="s">
        <v>26</v>
      </c>
      <c r="K10" s="28">
        <v>87</v>
      </c>
      <c r="L10" s="29">
        <v>3</v>
      </c>
      <c r="M10" s="30">
        <v>10</v>
      </c>
      <c r="N10" s="31">
        <v>1</v>
      </c>
      <c r="O10" s="30">
        <v>30</v>
      </c>
      <c r="P10" s="32">
        <f t="shared" si="2"/>
        <v>260</v>
      </c>
      <c r="Q10" s="32">
        <f t="shared" si="0"/>
        <v>7800</v>
      </c>
      <c r="R10" s="32">
        <f t="shared" si="3"/>
        <v>78000</v>
      </c>
      <c r="S10" s="33">
        <v>0.85</v>
      </c>
      <c r="T10" s="34">
        <f>R10*S10</f>
        <v>66300</v>
      </c>
      <c r="U10" s="35">
        <v>0.55000000000000004</v>
      </c>
      <c r="V10" s="36">
        <f t="shared" si="4"/>
        <v>29835</v>
      </c>
      <c r="W10" s="21">
        <f t="shared" si="1"/>
        <v>35802</v>
      </c>
      <c r="X10" s="8"/>
      <c r="Y10" s="8"/>
      <c r="Z10" s="8"/>
      <c r="AA10" s="8"/>
      <c r="AB10" s="9"/>
    </row>
    <row r="11" spans="1:28" ht="49.7" customHeight="1" x14ac:dyDescent="0.25">
      <c r="A11" s="10" t="s">
        <v>22</v>
      </c>
      <c r="B11" s="11">
        <v>4</v>
      </c>
      <c r="C11" s="10" t="s">
        <v>33</v>
      </c>
      <c r="D11" s="12" t="s">
        <v>34</v>
      </c>
      <c r="E11" s="2" t="s">
        <v>60</v>
      </c>
      <c r="F11" s="2" t="s">
        <v>35</v>
      </c>
      <c r="G11" s="13" t="s">
        <v>52</v>
      </c>
      <c r="H11" s="13" t="s">
        <v>56</v>
      </c>
      <c r="I11" s="14" t="s">
        <v>53</v>
      </c>
      <c r="J11" s="14" t="s">
        <v>26</v>
      </c>
      <c r="K11" s="37">
        <v>170</v>
      </c>
      <c r="L11" s="29">
        <v>3</v>
      </c>
      <c r="M11" s="30">
        <v>10</v>
      </c>
      <c r="N11" s="31">
        <v>1</v>
      </c>
      <c r="O11" s="30">
        <v>30</v>
      </c>
      <c r="P11" s="32">
        <f t="shared" si="2"/>
        <v>260</v>
      </c>
      <c r="Q11" s="38">
        <f t="shared" si="0"/>
        <v>7800</v>
      </c>
      <c r="R11" s="38">
        <f t="shared" si="3"/>
        <v>78000</v>
      </c>
      <c r="S11" s="33">
        <v>0.9</v>
      </c>
      <c r="T11" s="34">
        <f>R11*S11</f>
        <v>70200</v>
      </c>
      <c r="U11" s="35">
        <v>0.55000000000000004</v>
      </c>
      <c r="V11" s="36">
        <f t="shared" si="4"/>
        <v>31590</v>
      </c>
      <c r="W11" s="21">
        <f t="shared" si="1"/>
        <v>37908</v>
      </c>
      <c r="X11" s="8"/>
      <c r="Y11" s="8"/>
      <c r="Z11" s="8"/>
      <c r="AA11" s="8"/>
      <c r="AB11" s="9"/>
    </row>
    <row r="12" spans="1:28" ht="69.599999999999994" customHeight="1" x14ac:dyDescent="0.25">
      <c r="A12" s="22"/>
      <c r="B12" s="11">
        <v>5</v>
      </c>
      <c r="C12" s="10" t="s">
        <v>36</v>
      </c>
      <c r="D12" s="12" t="s">
        <v>37</v>
      </c>
      <c r="E12" s="2" t="s">
        <v>61</v>
      </c>
      <c r="F12" s="2" t="s">
        <v>38</v>
      </c>
      <c r="G12" s="13" t="s">
        <v>54</v>
      </c>
      <c r="H12" s="13" t="s">
        <v>56</v>
      </c>
      <c r="I12" s="14" t="s">
        <v>53</v>
      </c>
      <c r="J12" s="14" t="s">
        <v>26</v>
      </c>
      <c r="K12" s="28">
        <v>105</v>
      </c>
      <c r="L12" s="29">
        <v>3</v>
      </c>
      <c r="M12" s="30">
        <v>10</v>
      </c>
      <c r="N12" s="31">
        <v>1</v>
      </c>
      <c r="O12" s="30">
        <v>30</v>
      </c>
      <c r="P12" s="32">
        <f t="shared" si="2"/>
        <v>260</v>
      </c>
      <c r="Q12" s="32">
        <f t="shared" si="0"/>
        <v>7800</v>
      </c>
      <c r="R12" s="32">
        <f>Q12*M12</f>
        <v>78000</v>
      </c>
      <c r="S12" s="33">
        <v>1.05</v>
      </c>
      <c r="T12" s="34">
        <f>R12*S12</f>
        <v>81900</v>
      </c>
      <c r="U12" s="35">
        <v>0.55000000000000004</v>
      </c>
      <c r="V12" s="36">
        <f>T12-T12*U12</f>
        <v>36855</v>
      </c>
      <c r="W12" s="21">
        <f t="shared" si="1"/>
        <v>44226</v>
      </c>
      <c r="X12" s="8"/>
      <c r="Y12" s="8"/>
      <c r="Z12" s="8"/>
      <c r="AA12" s="8"/>
      <c r="AB12" s="9"/>
    </row>
    <row r="13" spans="1:28" ht="54.75" customHeight="1" x14ac:dyDescent="0.25">
      <c r="A13" s="22"/>
      <c r="B13" s="11">
        <v>6</v>
      </c>
      <c r="C13" s="10" t="s">
        <v>39</v>
      </c>
      <c r="D13" s="12" t="s">
        <v>40</v>
      </c>
      <c r="E13" s="2" t="s">
        <v>62</v>
      </c>
      <c r="F13" s="2" t="s">
        <v>41</v>
      </c>
      <c r="G13" s="13" t="s">
        <v>55</v>
      </c>
      <c r="H13" s="13" t="s">
        <v>56</v>
      </c>
      <c r="I13" s="14" t="s">
        <v>53</v>
      </c>
      <c r="J13" s="14" t="s">
        <v>26</v>
      </c>
      <c r="K13" s="37">
        <v>78</v>
      </c>
      <c r="L13" s="29">
        <v>3</v>
      </c>
      <c r="M13" s="30">
        <v>10</v>
      </c>
      <c r="N13" s="31">
        <v>1</v>
      </c>
      <c r="O13" s="30">
        <v>30</v>
      </c>
      <c r="P13" s="32">
        <f t="shared" si="2"/>
        <v>260</v>
      </c>
      <c r="Q13" s="38">
        <f t="shared" si="0"/>
        <v>7800</v>
      </c>
      <c r="R13" s="38">
        <f>Q13*M13</f>
        <v>78000</v>
      </c>
      <c r="S13" s="33">
        <v>0.85</v>
      </c>
      <c r="T13" s="34">
        <f>SUM(R13*S13)</f>
        <v>66300</v>
      </c>
      <c r="U13" s="35">
        <v>0.55000000000000004</v>
      </c>
      <c r="V13" s="36">
        <f t="shared" si="4"/>
        <v>29835</v>
      </c>
      <c r="W13" s="21">
        <f t="shared" si="1"/>
        <v>35802</v>
      </c>
      <c r="X13" s="8"/>
      <c r="Y13" s="8"/>
      <c r="Z13" s="8"/>
      <c r="AA13" s="8"/>
      <c r="AB13" s="9"/>
    </row>
    <row r="14" spans="1:28" ht="74.099999999999994" customHeight="1" x14ac:dyDescent="0.25">
      <c r="A14" s="22"/>
      <c r="B14" s="11">
        <v>7</v>
      </c>
      <c r="C14" s="10" t="s">
        <v>42</v>
      </c>
      <c r="D14" s="12" t="s">
        <v>43</v>
      </c>
      <c r="E14" s="2" t="s">
        <v>63</v>
      </c>
      <c r="F14" s="2" t="s">
        <v>44</v>
      </c>
      <c r="G14" s="13" t="s">
        <v>55</v>
      </c>
      <c r="H14" s="13" t="s">
        <v>56</v>
      </c>
      <c r="I14" s="14" t="s">
        <v>53</v>
      </c>
      <c r="J14" s="14" t="s">
        <v>26</v>
      </c>
      <c r="K14" s="37">
        <v>102</v>
      </c>
      <c r="L14" s="29">
        <v>3</v>
      </c>
      <c r="M14" s="30">
        <v>10</v>
      </c>
      <c r="N14" s="31">
        <v>1</v>
      </c>
      <c r="O14" s="30">
        <v>30</v>
      </c>
      <c r="P14" s="32">
        <f t="shared" si="2"/>
        <v>260</v>
      </c>
      <c r="Q14" s="38">
        <f t="shared" si="0"/>
        <v>7800</v>
      </c>
      <c r="R14" s="38">
        <f t="shared" si="3"/>
        <v>78000</v>
      </c>
      <c r="S14" s="33">
        <v>1.05</v>
      </c>
      <c r="T14" s="34">
        <f>SUM(R14*S14)</f>
        <v>81900</v>
      </c>
      <c r="U14" s="35">
        <v>0.55000000000000004</v>
      </c>
      <c r="V14" s="36">
        <f>T14-T14*U14</f>
        <v>36855</v>
      </c>
      <c r="W14" s="21">
        <f t="shared" si="1"/>
        <v>44226</v>
      </c>
      <c r="X14" s="8"/>
      <c r="Y14" s="8"/>
      <c r="Z14" s="8"/>
      <c r="AA14" s="8"/>
      <c r="AB14" s="9"/>
    </row>
    <row r="15" spans="1:28" ht="45" customHeight="1" x14ac:dyDescent="0.25">
      <c r="A15" s="22"/>
      <c r="B15" s="11">
        <v>8</v>
      </c>
      <c r="C15" s="10" t="s">
        <v>45</v>
      </c>
      <c r="D15" s="12" t="s">
        <v>46</v>
      </c>
      <c r="E15" s="2" t="s">
        <v>64</v>
      </c>
      <c r="F15" s="2" t="s">
        <v>47</v>
      </c>
      <c r="G15" s="13" t="s">
        <v>55</v>
      </c>
      <c r="H15" s="13" t="s">
        <v>56</v>
      </c>
      <c r="I15" s="14" t="s">
        <v>53</v>
      </c>
      <c r="J15" s="14" t="s">
        <v>26</v>
      </c>
      <c r="K15" s="37">
        <v>154</v>
      </c>
      <c r="L15" s="29">
        <v>3</v>
      </c>
      <c r="M15" s="30">
        <v>10</v>
      </c>
      <c r="N15" s="31">
        <v>1</v>
      </c>
      <c r="O15" s="30">
        <v>30</v>
      </c>
      <c r="P15" s="32">
        <f t="shared" si="2"/>
        <v>260</v>
      </c>
      <c r="Q15" s="38">
        <f t="shared" si="0"/>
        <v>7800</v>
      </c>
      <c r="R15" s="38">
        <f t="shared" si="3"/>
        <v>78000</v>
      </c>
      <c r="S15" s="33">
        <v>0.85</v>
      </c>
      <c r="T15" s="34">
        <f t="shared" ref="T15" si="5">SUM(R15*S15)</f>
        <v>66300</v>
      </c>
      <c r="U15" s="35">
        <v>0.55000000000000004</v>
      </c>
      <c r="V15" s="36">
        <f>T15-T15*U15</f>
        <v>29835</v>
      </c>
      <c r="W15" s="21">
        <f t="shared" si="1"/>
        <v>35802</v>
      </c>
      <c r="X15" s="8"/>
      <c r="Y15" s="8"/>
      <c r="Z15" s="8"/>
      <c r="AA15" s="8"/>
      <c r="AB15" s="9"/>
    </row>
    <row r="16" spans="1:28" ht="33" customHeight="1" x14ac:dyDescent="0.25">
      <c r="A16" s="23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40"/>
      <c r="W16" s="40"/>
      <c r="X16" s="8"/>
      <c r="Y16" s="8"/>
      <c r="Z16" s="8"/>
      <c r="AA16" s="8"/>
      <c r="AB16" s="9"/>
    </row>
    <row r="17" spans="1:28" ht="15" customHeight="1" x14ac:dyDescent="0.25">
      <c r="A17" s="6"/>
      <c r="B17" s="6"/>
      <c r="C17" s="6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</row>
    <row r="18" spans="1:28" ht="15" customHeight="1" x14ac:dyDescent="0.3">
      <c r="A18" s="6"/>
      <c r="B18" s="6"/>
      <c r="C18" s="6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25"/>
      <c r="X18" s="8"/>
      <c r="Y18" s="8"/>
      <c r="Z18" s="8"/>
      <c r="AA18" s="8"/>
      <c r="AB18" s="9"/>
    </row>
    <row r="19" spans="1:28" ht="15" customHeight="1" x14ac:dyDescent="0.3">
      <c r="A19" s="6"/>
      <c r="B19" s="26" t="s">
        <v>51</v>
      </c>
      <c r="C19" s="6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</row>
    <row r="20" spans="1:28" ht="15" customHeight="1" x14ac:dyDescent="0.25">
      <c r="A20" s="6"/>
      <c r="B20" s="54" t="s">
        <v>1</v>
      </c>
      <c r="C20" s="54" t="s">
        <v>2</v>
      </c>
      <c r="D20" s="47" t="s">
        <v>3</v>
      </c>
      <c r="E20" s="47" t="s">
        <v>4</v>
      </c>
      <c r="F20" s="47" t="s">
        <v>5</v>
      </c>
      <c r="G20" s="50" t="s">
        <v>6</v>
      </c>
      <c r="H20" s="51"/>
      <c r="I20" s="47" t="s">
        <v>7</v>
      </c>
      <c r="J20" s="47" t="s">
        <v>8</v>
      </c>
      <c r="K20" s="47" t="s">
        <v>9</v>
      </c>
      <c r="L20" s="47" t="s">
        <v>10</v>
      </c>
      <c r="M20" s="47" t="s">
        <v>11</v>
      </c>
      <c r="N20" s="47" t="s">
        <v>12</v>
      </c>
      <c r="O20" s="47" t="s">
        <v>13</v>
      </c>
      <c r="P20" s="47" t="s">
        <v>14</v>
      </c>
      <c r="Q20" s="47" t="s">
        <v>15</v>
      </c>
      <c r="R20" s="47" t="s">
        <v>16</v>
      </c>
      <c r="S20" s="47" t="s">
        <v>17</v>
      </c>
      <c r="T20" s="47" t="s">
        <v>18</v>
      </c>
      <c r="U20" s="47" t="s">
        <v>19</v>
      </c>
      <c r="V20" s="47" t="s">
        <v>20</v>
      </c>
      <c r="W20" s="47" t="s">
        <v>21</v>
      </c>
      <c r="X20" s="8"/>
      <c r="Y20" s="8"/>
      <c r="Z20" s="8"/>
      <c r="AA20" s="8"/>
      <c r="AB20" s="9"/>
    </row>
    <row r="21" spans="1:28" ht="102" customHeight="1" x14ac:dyDescent="0.25">
      <c r="A21" s="6"/>
      <c r="B21" s="55"/>
      <c r="C21" s="55"/>
      <c r="D21" s="48"/>
      <c r="E21" s="49"/>
      <c r="F21" s="49"/>
      <c r="G21" s="52"/>
      <c r="H21" s="53"/>
      <c r="I21" s="49"/>
      <c r="J21" s="48"/>
      <c r="K21" s="48"/>
      <c r="L21" s="48"/>
      <c r="M21" s="49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8"/>
      <c r="Y21" s="8"/>
      <c r="Z21" s="8"/>
      <c r="AA21" s="8"/>
      <c r="AB21" s="9"/>
    </row>
    <row r="22" spans="1:28" ht="86.1" customHeight="1" x14ac:dyDescent="0.25">
      <c r="A22" s="6"/>
      <c r="B22" s="41">
        <v>1</v>
      </c>
      <c r="C22" s="42" t="s">
        <v>23</v>
      </c>
      <c r="D22" s="12" t="s">
        <v>24</v>
      </c>
      <c r="E22" s="2" t="s">
        <v>58</v>
      </c>
      <c r="F22" s="2" t="s">
        <v>25</v>
      </c>
      <c r="G22" s="13" t="s">
        <v>52</v>
      </c>
      <c r="H22" s="13" t="s">
        <v>56</v>
      </c>
      <c r="I22" s="14" t="s">
        <v>53</v>
      </c>
      <c r="J22" s="13" t="s">
        <v>26</v>
      </c>
      <c r="K22" s="4">
        <v>113</v>
      </c>
      <c r="L22" s="15">
        <v>3</v>
      </c>
      <c r="M22" s="16">
        <v>10</v>
      </c>
      <c r="N22" s="17">
        <v>1</v>
      </c>
      <c r="O22" s="16">
        <v>30</v>
      </c>
      <c r="P22" s="3">
        <f t="shared" ref="P22:P29" si="6">13*60/L22*N22</f>
        <v>260</v>
      </c>
      <c r="Q22" s="3">
        <f t="shared" ref="Q22:Q29" si="7">P22*O22</f>
        <v>7800</v>
      </c>
      <c r="R22" s="3">
        <f t="shared" ref="R22:R29" si="8">Q22*M22</f>
        <v>78000</v>
      </c>
      <c r="S22" s="18">
        <v>1.2</v>
      </c>
      <c r="T22" s="19">
        <f>R22*S22</f>
        <v>93600</v>
      </c>
      <c r="U22" s="35">
        <v>0.65</v>
      </c>
      <c r="V22" s="20">
        <f>T22-T22*U22</f>
        <v>32760</v>
      </c>
      <c r="W22" s="21">
        <f t="shared" ref="W22:W29" si="9">V22*1.2</f>
        <v>39312</v>
      </c>
      <c r="X22" s="8"/>
      <c r="Y22" s="8"/>
      <c r="Z22" s="8"/>
      <c r="AA22" s="8"/>
      <c r="AB22" s="9"/>
    </row>
    <row r="23" spans="1:28" ht="84" customHeight="1" x14ac:dyDescent="0.25">
      <c r="A23" s="6"/>
      <c r="B23" s="41">
        <v>2</v>
      </c>
      <c r="C23" s="42" t="s">
        <v>27</v>
      </c>
      <c r="D23" s="12" t="s">
        <v>49</v>
      </c>
      <c r="E23" s="2" t="s">
        <v>57</v>
      </c>
      <c r="F23" s="2" t="s">
        <v>29</v>
      </c>
      <c r="G23" s="13" t="s">
        <v>52</v>
      </c>
      <c r="H23" s="13" t="s">
        <v>56</v>
      </c>
      <c r="I23" s="14" t="s">
        <v>53</v>
      </c>
      <c r="J23" s="14" t="s">
        <v>26</v>
      </c>
      <c r="K23" s="4">
        <v>105</v>
      </c>
      <c r="L23" s="15">
        <v>3</v>
      </c>
      <c r="M23" s="16">
        <v>10</v>
      </c>
      <c r="N23" s="17">
        <v>1</v>
      </c>
      <c r="O23" s="16">
        <v>30</v>
      </c>
      <c r="P23" s="3">
        <f t="shared" si="6"/>
        <v>260</v>
      </c>
      <c r="Q23" s="3">
        <f t="shared" si="7"/>
        <v>7800</v>
      </c>
      <c r="R23" s="3">
        <f t="shared" si="8"/>
        <v>78000</v>
      </c>
      <c r="S23" s="18">
        <v>1.05</v>
      </c>
      <c r="T23" s="19">
        <f>R23*S23</f>
        <v>81900</v>
      </c>
      <c r="U23" s="35">
        <v>0.75</v>
      </c>
      <c r="V23" s="20">
        <f t="shared" ref="V23:V29" si="10">T23-T23*U23</f>
        <v>20475</v>
      </c>
      <c r="W23" s="21">
        <f t="shared" si="9"/>
        <v>24570</v>
      </c>
      <c r="X23" s="8"/>
      <c r="Y23" s="8"/>
      <c r="Z23" s="8"/>
      <c r="AA23" s="8"/>
      <c r="AB23" s="9"/>
    </row>
    <row r="24" spans="1:28" ht="71.099999999999994" customHeight="1" x14ac:dyDescent="0.25">
      <c r="A24" s="6"/>
      <c r="B24" s="41">
        <v>3</v>
      </c>
      <c r="C24" s="42" t="s">
        <v>30</v>
      </c>
      <c r="D24" s="12" t="s">
        <v>48</v>
      </c>
      <c r="E24" s="2" t="s">
        <v>59</v>
      </c>
      <c r="F24" s="2" t="s">
        <v>32</v>
      </c>
      <c r="G24" s="13" t="s">
        <v>52</v>
      </c>
      <c r="H24" s="13" t="s">
        <v>56</v>
      </c>
      <c r="I24" s="14" t="s">
        <v>53</v>
      </c>
      <c r="J24" s="14" t="s">
        <v>26</v>
      </c>
      <c r="K24" s="4">
        <v>134</v>
      </c>
      <c r="L24" s="15">
        <v>3</v>
      </c>
      <c r="M24" s="16">
        <v>10</v>
      </c>
      <c r="N24" s="17">
        <v>1</v>
      </c>
      <c r="O24" s="16">
        <v>30</v>
      </c>
      <c r="P24" s="3">
        <f t="shared" si="6"/>
        <v>260</v>
      </c>
      <c r="Q24" s="3">
        <f t="shared" si="7"/>
        <v>7800</v>
      </c>
      <c r="R24" s="3">
        <f t="shared" si="8"/>
        <v>78000</v>
      </c>
      <c r="S24" s="18">
        <v>0.85</v>
      </c>
      <c r="T24" s="19">
        <f>R24*S24</f>
        <v>66300</v>
      </c>
      <c r="U24" s="35">
        <v>0.75</v>
      </c>
      <c r="V24" s="20">
        <f t="shared" si="10"/>
        <v>16575</v>
      </c>
      <c r="W24" s="21">
        <f t="shared" si="9"/>
        <v>19890</v>
      </c>
      <c r="X24" s="8"/>
      <c r="Y24" s="8"/>
      <c r="Z24" s="8"/>
      <c r="AA24" s="8"/>
      <c r="AB24" s="9"/>
    </row>
    <row r="25" spans="1:28" ht="78.95" customHeight="1" x14ac:dyDescent="0.25">
      <c r="A25" s="6"/>
      <c r="B25" s="41">
        <v>4</v>
      </c>
      <c r="C25" s="42" t="s">
        <v>33</v>
      </c>
      <c r="D25" s="12" t="s">
        <v>34</v>
      </c>
      <c r="E25" s="2" t="s">
        <v>60</v>
      </c>
      <c r="F25" s="2" t="s">
        <v>35</v>
      </c>
      <c r="G25" s="13" t="s">
        <v>52</v>
      </c>
      <c r="H25" s="13" t="s">
        <v>56</v>
      </c>
      <c r="I25" s="14" t="s">
        <v>53</v>
      </c>
      <c r="J25" s="14" t="s">
        <v>26</v>
      </c>
      <c r="K25" s="4">
        <v>159</v>
      </c>
      <c r="L25" s="15">
        <v>3</v>
      </c>
      <c r="M25" s="16">
        <v>10</v>
      </c>
      <c r="N25" s="17">
        <v>1</v>
      </c>
      <c r="O25" s="16">
        <v>30</v>
      </c>
      <c r="P25" s="3">
        <f t="shared" si="6"/>
        <v>260</v>
      </c>
      <c r="Q25" s="3">
        <f t="shared" si="7"/>
        <v>7800</v>
      </c>
      <c r="R25" s="3">
        <f t="shared" si="8"/>
        <v>78000</v>
      </c>
      <c r="S25" s="18">
        <f>S24</f>
        <v>0.85</v>
      </c>
      <c r="T25" s="19">
        <f>R25*S25</f>
        <v>66300</v>
      </c>
      <c r="U25" s="35">
        <v>0.75</v>
      </c>
      <c r="V25" s="20">
        <f t="shared" si="10"/>
        <v>16575</v>
      </c>
      <c r="W25" s="21">
        <f t="shared" si="9"/>
        <v>19890</v>
      </c>
      <c r="X25" s="8"/>
      <c r="Y25" s="8"/>
      <c r="Z25" s="8"/>
      <c r="AA25" s="8"/>
      <c r="AB25" s="9"/>
    </row>
    <row r="26" spans="1:28" ht="83.1" customHeight="1" x14ac:dyDescent="0.25">
      <c r="A26" s="6"/>
      <c r="B26" s="41">
        <v>5</v>
      </c>
      <c r="C26" s="42" t="s">
        <v>36</v>
      </c>
      <c r="D26" s="12" t="s">
        <v>37</v>
      </c>
      <c r="E26" s="2" t="s">
        <v>61</v>
      </c>
      <c r="F26" s="2" t="s">
        <v>38</v>
      </c>
      <c r="G26" s="13" t="s">
        <v>54</v>
      </c>
      <c r="H26" s="13" t="s">
        <v>56</v>
      </c>
      <c r="I26" s="14" t="s">
        <v>53</v>
      </c>
      <c r="J26" s="14" t="s">
        <v>26</v>
      </c>
      <c r="K26" s="4">
        <v>105</v>
      </c>
      <c r="L26" s="15">
        <v>3</v>
      </c>
      <c r="M26" s="16">
        <v>10</v>
      </c>
      <c r="N26" s="17">
        <v>1</v>
      </c>
      <c r="O26" s="16">
        <v>30</v>
      </c>
      <c r="P26" s="3">
        <f t="shared" si="6"/>
        <v>260</v>
      </c>
      <c r="Q26" s="3">
        <f t="shared" si="7"/>
        <v>7800</v>
      </c>
      <c r="R26" s="3">
        <f t="shared" si="8"/>
        <v>78000</v>
      </c>
      <c r="S26" s="18">
        <v>1.05</v>
      </c>
      <c r="T26" s="19">
        <f>R26*S26</f>
        <v>81900</v>
      </c>
      <c r="U26" s="35">
        <v>0.75</v>
      </c>
      <c r="V26" s="20">
        <f t="shared" si="10"/>
        <v>20475</v>
      </c>
      <c r="W26" s="21">
        <f t="shared" si="9"/>
        <v>24570</v>
      </c>
      <c r="X26" s="8"/>
      <c r="Y26" s="8"/>
      <c r="Z26" s="8"/>
      <c r="AA26" s="8"/>
      <c r="AB26" s="9"/>
    </row>
    <row r="27" spans="1:28" ht="59.1" customHeight="1" x14ac:dyDescent="0.25">
      <c r="A27" s="6"/>
      <c r="B27" s="41">
        <v>6</v>
      </c>
      <c r="C27" s="42" t="s">
        <v>39</v>
      </c>
      <c r="D27" s="12" t="s">
        <v>40</v>
      </c>
      <c r="E27" s="2" t="s">
        <v>62</v>
      </c>
      <c r="F27" s="2" t="s">
        <v>41</v>
      </c>
      <c r="G27" s="13" t="s">
        <v>55</v>
      </c>
      <c r="H27" s="13" t="s">
        <v>56</v>
      </c>
      <c r="I27" s="14" t="s">
        <v>53</v>
      </c>
      <c r="J27" s="14" t="s">
        <v>26</v>
      </c>
      <c r="K27" s="4">
        <v>78</v>
      </c>
      <c r="L27" s="15">
        <v>3</v>
      </c>
      <c r="M27" s="16">
        <v>10</v>
      </c>
      <c r="N27" s="17">
        <v>1</v>
      </c>
      <c r="O27" s="16">
        <v>30</v>
      </c>
      <c r="P27" s="3">
        <f t="shared" si="6"/>
        <v>260</v>
      </c>
      <c r="Q27" s="3">
        <f t="shared" si="7"/>
        <v>7800</v>
      </c>
      <c r="R27" s="3">
        <f t="shared" si="8"/>
        <v>78000</v>
      </c>
      <c r="S27" s="18">
        <v>0.85</v>
      </c>
      <c r="T27" s="19">
        <f>SUM(R27*S27)</f>
        <v>66300</v>
      </c>
      <c r="U27" s="35">
        <v>0.75</v>
      </c>
      <c r="V27" s="20">
        <f t="shared" si="10"/>
        <v>16575</v>
      </c>
      <c r="W27" s="21">
        <f t="shared" si="9"/>
        <v>19890</v>
      </c>
      <c r="X27" s="8"/>
      <c r="Y27" s="8"/>
      <c r="Z27" s="8"/>
      <c r="AA27" s="8"/>
      <c r="AB27" s="9"/>
    </row>
    <row r="28" spans="1:28" ht="66" customHeight="1" x14ac:dyDescent="0.25">
      <c r="A28" s="6"/>
      <c r="B28" s="41">
        <v>7</v>
      </c>
      <c r="C28" s="42" t="s">
        <v>42</v>
      </c>
      <c r="D28" s="12" t="s">
        <v>43</v>
      </c>
      <c r="E28" s="2" t="s">
        <v>63</v>
      </c>
      <c r="F28" s="2" t="s">
        <v>44</v>
      </c>
      <c r="G28" s="13" t="s">
        <v>55</v>
      </c>
      <c r="H28" s="13" t="s">
        <v>56</v>
      </c>
      <c r="I28" s="14" t="s">
        <v>53</v>
      </c>
      <c r="J28" s="14" t="s">
        <v>26</v>
      </c>
      <c r="K28" s="4">
        <v>102</v>
      </c>
      <c r="L28" s="15">
        <v>3</v>
      </c>
      <c r="M28" s="16">
        <v>10</v>
      </c>
      <c r="N28" s="17">
        <v>1</v>
      </c>
      <c r="O28" s="16">
        <v>30</v>
      </c>
      <c r="P28" s="3">
        <f t="shared" si="6"/>
        <v>260</v>
      </c>
      <c r="Q28" s="3">
        <f t="shared" si="7"/>
        <v>7800</v>
      </c>
      <c r="R28" s="3">
        <f t="shared" si="8"/>
        <v>78000</v>
      </c>
      <c r="S28" s="18">
        <v>1.05</v>
      </c>
      <c r="T28" s="19">
        <f>SUM(R28*S28)</f>
        <v>81900</v>
      </c>
      <c r="U28" s="35">
        <v>0.75</v>
      </c>
      <c r="V28" s="20">
        <f t="shared" si="10"/>
        <v>20475</v>
      </c>
      <c r="W28" s="21">
        <f t="shared" si="9"/>
        <v>24570</v>
      </c>
      <c r="X28" s="8"/>
      <c r="Y28" s="8"/>
      <c r="Z28" s="8"/>
      <c r="AA28" s="8"/>
      <c r="AB28" s="9"/>
    </row>
    <row r="29" spans="1:28" ht="90" customHeight="1" x14ac:dyDescent="0.25">
      <c r="A29" s="6"/>
      <c r="B29" s="11">
        <v>8</v>
      </c>
      <c r="C29" s="10" t="s">
        <v>45</v>
      </c>
      <c r="D29" s="12" t="s">
        <v>46</v>
      </c>
      <c r="E29" s="2" t="s">
        <v>64</v>
      </c>
      <c r="F29" s="2" t="s">
        <v>47</v>
      </c>
      <c r="G29" s="13" t="s">
        <v>55</v>
      </c>
      <c r="H29" s="13" t="s">
        <v>56</v>
      </c>
      <c r="I29" s="14" t="s">
        <v>53</v>
      </c>
      <c r="J29" s="14" t="s">
        <v>26</v>
      </c>
      <c r="K29" s="4">
        <v>154</v>
      </c>
      <c r="L29" s="15">
        <v>3</v>
      </c>
      <c r="M29" s="16">
        <v>10</v>
      </c>
      <c r="N29" s="17">
        <v>1</v>
      </c>
      <c r="O29" s="16">
        <v>30</v>
      </c>
      <c r="P29" s="3">
        <f t="shared" si="6"/>
        <v>260</v>
      </c>
      <c r="Q29" s="3">
        <f t="shared" si="7"/>
        <v>7800</v>
      </c>
      <c r="R29" s="3">
        <f t="shared" si="8"/>
        <v>78000</v>
      </c>
      <c r="S29" s="18">
        <v>0.85</v>
      </c>
      <c r="T29" s="19">
        <f>SUM(R29*S29)</f>
        <v>66300</v>
      </c>
      <c r="U29" s="35">
        <v>0.75</v>
      </c>
      <c r="V29" s="20">
        <f t="shared" si="10"/>
        <v>16575</v>
      </c>
      <c r="W29" s="21">
        <f t="shared" si="9"/>
        <v>19890</v>
      </c>
      <c r="X29" s="8"/>
      <c r="Y29" s="8"/>
      <c r="Z29" s="8"/>
      <c r="AA29" s="8"/>
      <c r="AB29" s="9"/>
    </row>
    <row r="30" spans="1:28" ht="29.1" customHeight="1" x14ac:dyDescent="0.3">
      <c r="A30" s="6"/>
      <c r="B30" s="6"/>
      <c r="C30" s="6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27"/>
      <c r="W30" s="39"/>
      <c r="X30" s="8"/>
      <c r="Y30" s="8"/>
      <c r="Z30" s="8"/>
      <c r="AA30" s="8"/>
      <c r="AB30" s="9"/>
    </row>
    <row r="31" spans="1:28" ht="29.1" customHeight="1" x14ac:dyDescent="0.25">
      <c r="A31" s="6"/>
      <c r="B31" s="6"/>
      <c r="C31" s="6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44">
        <f>SUM(W22:W29)</f>
        <v>192582</v>
      </c>
      <c r="X31" s="8"/>
      <c r="Y31" s="8"/>
      <c r="Z31" s="8"/>
      <c r="AA31" s="8"/>
      <c r="AB31" s="9"/>
    </row>
    <row r="32" spans="1:28" ht="29.1" customHeight="1" x14ac:dyDescent="0.25">
      <c r="A32" s="6"/>
      <c r="B32" s="6"/>
      <c r="C32" s="6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45"/>
      <c r="W32" s="46"/>
      <c r="X32" s="8"/>
      <c r="Y32" s="8"/>
      <c r="Z32" s="8"/>
      <c r="AA32" s="8"/>
      <c r="AB32" s="9"/>
    </row>
    <row r="33" spans="1:28" ht="15" customHeight="1" x14ac:dyDescent="0.25">
      <c r="A33" s="6"/>
      <c r="B33" s="6"/>
      <c r="C33" s="6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9"/>
    </row>
    <row r="34" spans="1:28" ht="1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7"/>
    </row>
    <row r="35" spans="1:28" ht="1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7"/>
    </row>
    <row r="36" spans="1:28" ht="1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7"/>
    </row>
  </sheetData>
  <mergeCells count="43"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S6:S7"/>
    <mergeCell ref="M6:M7"/>
    <mergeCell ref="A6:A7"/>
    <mergeCell ref="B6:B7"/>
    <mergeCell ref="C6:C7"/>
    <mergeCell ref="D6:D7"/>
    <mergeCell ref="E6:E7"/>
    <mergeCell ref="F6:F7"/>
    <mergeCell ref="G6:H7"/>
    <mergeCell ref="I6:I7"/>
    <mergeCell ref="J6:J7"/>
    <mergeCell ref="K6:K7"/>
    <mergeCell ref="L6:L7"/>
    <mergeCell ref="B20:B21"/>
    <mergeCell ref="C20:C21"/>
    <mergeCell ref="D20:D21"/>
    <mergeCell ref="E20:E21"/>
    <mergeCell ref="F20:F21"/>
    <mergeCell ref="G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</mergeCells>
  <hyperlinks>
    <hyperlink ref="G8" r:id="rId1" display="Дневное фото"/>
    <hyperlink ref="H8" r:id="rId2" display="Вечернее фото"/>
    <hyperlink ref="I8" r:id="rId3" display="Видео"/>
    <hyperlink ref="J8" r:id="rId4"/>
    <hyperlink ref="G9" r:id="rId5" display="Дневное фото"/>
    <hyperlink ref="H9" r:id="rId6" display="Вечернее фото"/>
    <hyperlink ref="I9" r:id="rId7" display="Видео"/>
    <hyperlink ref="J9" r:id="rId8"/>
    <hyperlink ref="G10" r:id="rId9" display="Дневное фото"/>
    <hyperlink ref="H10" r:id="rId10" display="Вечернее фото"/>
    <hyperlink ref="I10" r:id="rId11" display="Видео"/>
    <hyperlink ref="J10" r:id="rId12"/>
    <hyperlink ref="G11" r:id="rId13" display="Дневное фото"/>
    <hyperlink ref="H11" r:id="rId14" display="Вечернее фото"/>
    <hyperlink ref="I11" r:id="rId15" display="Видео"/>
    <hyperlink ref="J11" r:id="rId16"/>
    <hyperlink ref="G12" r:id="rId17" display="Дневное_x000a_ фото"/>
    <hyperlink ref="H12" r:id="rId18" display="Вечернее фото"/>
    <hyperlink ref="I12" r:id="rId19" display="Видео"/>
    <hyperlink ref="J12" r:id="rId20"/>
    <hyperlink ref="G13" r:id="rId21" display="Дневное_x000a_фото"/>
    <hyperlink ref="H13" r:id="rId22" display="Вечернее фото"/>
    <hyperlink ref="I13" r:id="rId23" display="Видео"/>
    <hyperlink ref="J13" r:id="rId24"/>
    <hyperlink ref="G14" r:id="rId25" display="Дневное_x000a_фото"/>
    <hyperlink ref="H14" r:id="rId26" display="Вечернее фото"/>
    <hyperlink ref="I14" r:id="rId27" display="Видео"/>
    <hyperlink ref="J14" r:id="rId28"/>
    <hyperlink ref="G15" r:id="rId29" display="Дневное_x000a_фото"/>
    <hyperlink ref="H15" r:id="rId30" display="Вечернее фото"/>
    <hyperlink ref="I15" r:id="rId31" display="Видео"/>
    <hyperlink ref="J15" r:id="rId32"/>
    <hyperlink ref="G22" r:id="rId33" display="Дневное фото"/>
    <hyperlink ref="H22" r:id="rId34" display="Вечернее фото"/>
    <hyperlink ref="I22" r:id="rId35" display="Видео"/>
    <hyperlink ref="J22" r:id="rId36"/>
    <hyperlink ref="G23" r:id="rId37" display="Дневное фото"/>
    <hyperlink ref="H23" r:id="rId38" display="Вечернее фото"/>
    <hyperlink ref="I23" r:id="rId39" display="Видео"/>
    <hyperlink ref="J23" r:id="rId40"/>
    <hyperlink ref="G24" r:id="rId41" display="Дневное фото"/>
    <hyperlink ref="H24" r:id="rId42" display="Вечернее фото"/>
    <hyperlink ref="I24" r:id="rId43" display="Видео"/>
    <hyperlink ref="J24" r:id="rId44"/>
    <hyperlink ref="G25" r:id="rId45" display="Дневное фото"/>
    <hyperlink ref="H25" r:id="rId46" display="Вечернее фото"/>
    <hyperlink ref="I25" r:id="rId47" display="Видео"/>
    <hyperlink ref="J25" r:id="rId48"/>
    <hyperlink ref="G26" r:id="rId49" display="Дневное_x000a_ фото"/>
    <hyperlink ref="H26" r:id="rId50" display="Вечернее фото"/>
    <hyperlink ref="I26" r:id="rId51" display="Видео"/>
    <hyperlink ref="J26" r:id="rId52"/>
    <hyperlink ref="G27" r:id="rId53" display="Дневное_x000a_фото"/>
    <hyperlink ref="H27" r:id="rId54" display="Вечернее фото"/>
    <hyperlink ref="I27" r:id="rId55" display="Видео"/>
    <hyperlink ref="J27" r:id="rId56"/>
    <hyperlink ref="G28" r:id="rId57" display="Дневное_x000a_фото"/>
    <hyperlink ref="H28" r:id="rId58" display="Вечернее фото"/>
    <hyperlink ref="I28" r:id="rId59" display="Видео"/>
    <hyperlink ref="J28" r:id="rId60"/>
    <hyperlink ref="G29" r:id="rId61" display="Дневное_x000a_фото"/>
    <hyperlink ref="H29" r:id="rId62" display="Вечернее фото"/>
    <hyperlink ref="I29" r:id="rId63" display="Видео"/>
    <hyperlink ref="J29" r:id="rId64"/>
  </hyperlinks>
  <pageMargins left="0.7" right="0.7" top="0.75" bottom="0.75" header="0.3" footer="0.3"/>
  <pageSetup orientation="portrait" r:id="rId65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Медіафасади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Роман Волобуев</cp:lastModifiedBy>
  <dcterms:created xsi:type="dcterms:W3CDTF">2024-10-16T09:08:56Z</dcterms:created>
  <dcterms:modified xsi:type="dcterms:W3CDTF">2025-05-22T08:28:38Z</dcterms:modified>
</cp:coreProperties>
</file>